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Drainage\EngData\"/>
    </mc:Choice>
  </mc:AlternateContent>
  <xr:revisionPtr revIDLastSave="0" documentId="13_ncr:1_{A28367EB-98FE-44D0-AA93-1D601E2A935E}" xr6:coauthVersionLast="36" xr6:coauthVersionMax="36" xr10:uidLastSave="{00000000-0000-0000-0000-000000000000}"/>
  <bookViews>
    <workbookView xWindow="0" yWindow="0" windowWidth="28800" windowHeight="14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" l="1"/>
  <c r="C47" i="1"/>
  <c r="C43" i="1"/>
  <c r="C42" i="1"/>
  <c r="C41" i="1"/>
  <c r="F34" i="1" l="1"/>
  <c r="F29" i="1"/>
  <c r="F22" i="1"/>
  <c r="F17" i="1"/>
  <c r="F10" i="1"/>
  <c r="F5" i="1"/>
  <c r="K10" i="1" l="1"/>
  <c r="K5" i="1"/>
  <c r="B26" i="1"/>
  <c r="B21" i="1"/>
  <c r="C10" i="1"/>
  <c r="C13" i="1"/>
  <c r="B7" i="1"/>
  <c r="O1" i="1" s="1"/>
  <c r="C48" i="1" l="1"/>
  <c r="B14" i="1"/>
  <c r="O2" i="1" s="1"/>
</calcChain>
</file>

<file path=xl/sharedStrings.xml><?xml version="1.0" encoding="utf-8"?>
<sst xmlns="http://schemas.openxmlformats.org/spreadsheetml/2006/main" count="120" uniqueCount="33">
  <si>
    <t>Grass</t>
  </si>
  <si>
    <t>Woods</t>
  </si>
  <si>
    <t>Developed</t>
  </si>
  <si>
    <t>Pavement</t>
  </si>
  <si>
    <t>Types</t>
  </si>
  <si>
    <t>CN</t>
  </si>
  <si>
    <t>Area</t>
  </si>
  <si>
    <t>Area 1 Pre</t>
  </si>
  <si>
    <t>Composite CN =</t>
  </si>
  <si>
    <t>Area 1 Post</t>
  </si>
  <si>
    <t>Area 2 Pre</t>
  </si>
  <si>
    <t>Area 2 Post</t>
  </si>
  <si>
    <t>Area 3 Pre</t>
  </si>
  <si>
    <t>Area 5 Pre</t>
  </si>
  <si>
    <t>Area 5 Post</t>
  </si>
  <si>
    <t>Area 7 Pre</t>
  </si>
  <si>
    <t>Area 4 Pre</t>
  </si>
  <si>
    <t>Area 6 Pre</t>
  </si>
  <si>
    <t>Area 4 Post</t>
  </si>
  <si>
    <t>Area 6 Post</t>
  </si>
  <si>
    <t>Pre Construction Overall CN</t>
  </si>
  <si>
    <t>Post Construction Overall CN</t>
  </si>
  <si>
    <t>Totals to each outfall</t>
  </si>
  <si>
    <t>27"</t>
  </si>
  <si>
    <t>42"</t>
  </si>
  <si>
    <t>48"</t>
  </si>
  <si>
    <t>PRE</t>
  </si>
  <si>
    <t>POST</t>
  </si>
  <si>
    <t>AREAS</t>
  </si>
  <si>
    <t>1, 2, 3</t>
  </si>
  <si>
    <t>4, 5</t>
  </si>
  <si>
    <t>6, 7</t>
  </si>
  <si>
    <t>Area 3 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</si>
</sst>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Tw Cen MT"/>
      <family val="2"/>
    </font>
    <font>
      <sz val="11"/>
      <color rgb="FF3F3F76"/>
      <name val="Tw Cen MT"/>
      <family val="2"/>
    </font>
    <font>
      <b/>
      <sz val="11"/>
      <color rgb="FFFA7D00"/>
      <name val="Tw Cen MT"/>
      <family val="2"/>
    </font>
    <font>
      <i/>
      <sz val="11"/>
      <color rgb="FF7F7F7F"/>
      <name val="Tw Cen MT"/>
      <family val="2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3" applyAlignment="1">
      <alignment horizontal="center"/>
    </xf>
    <xf numFmtId="164" fontId="3" fillId="0" borderId="0" xfId="3" applyNumberFormat="1" applyFill="1" applyBorder="1" applyAlignment="1">
      <alignment horizontal="center"/>
    </xf>
    <xf numFmtId="164" fontId="3" fillId="0" borderId="2" xfId="3" applyNumberFormat="1" applyBorder="1" applyAlignment="1">
      <alignment horizontal="center"/>
    </xf>
    <xf numFmtId="164" fontId="3" fillId="0" borderId="5" xfId="3" applyNumberFormat="1" applyBorder="1" applyAlignment="1">
      <alignment horizontal="center"/>
    </xf>
    <xf numFmtId="164" fontId="3" fillId="0" borderId="7" xfId="3" applyNumberFormat="1" applyBorder="1" applyAlignment="1">
      <alignment horizontal="center"/>
    </xf>
    <xf numFmtId="0" fontId="3" fillId="0" borderId="0" xfId="3"/>
    <xf numFmtId="164" fontId="3" fillId="0" borderId="0" xfId="3" applyNumberFormat="1" applyBorder="1" applyAlignment="1">
      <alignment horizontal="center"/>
    </xf>
    <xf numFmtId="164" fontId="3" fillId="0" borderId="6" xfId="3" applyNumberFormat="1" applyBorder="1" applyAlignment="1">
      <alignment horizontal="center"/>
    </xf>
    <xf numFmtId="164" fontId="1" fillId="2" borderId="1" xfId="1" applyNumberFormat="1" applyAlignment="1">
      <alignment horizontal="center"/>
    </xf>
    <xf numFmtId="2" fontId="2" fillId="3" borderId="1" xfId="2" applyNumberFormat="1" applyAlignment="1">
      <alignment horizontal="center"/>
    </xf>
    <xf numFmtId="2" fontId="0" fillId="0" borderId="0" xfId="0" applyNumberFormat="1"/>
    <xf numFmtId="164" fontId="0" fillId="0" borderId="0" xfId="0" applyNumberFormat="1"/>
    <xf numFmtId="2" fontId="2" fillId="3" borderId="1" xfId="2" applyNumberFormat="1" applyAlignment="1">
      <alignment horizontal="center"/>
    </xf>
    <xf numFmtId="0" fontId="2" fillId="3" borderId="1" xfId="2" applyAlignment="1">
      <alignment horizontal="center"/>
    </xf>
  </cellXfs>
  <cellStyles count="4">
    <cellStyle name="Calculation" xfId="2" builtinId="22"/>
    <cellStyle name="Explanatory Text" xfId="3" builtinId="5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"/>
  <sheetViews>
    <sheetView tabSelected="1" workbookViewId="0">
      <selection activeCell="U18" sqref="U18"/>
    </sheetView>
  </sheetViews>
  <sheetFormatPr defaultRowHeight="14" x14ac:dyDescent="0.3"/>
  <cols>
    <col min="1" max="1" width="13.5" bestFit="1" customWidth="1"/>
    <col min="3" max="3" width="10.25" bestFit="1" customWidth="1"/>
    <col min="4" max="4" width="10.25" customWidth="1"/>
    <col min="5" max="5" width="13.5" bestFit="1" customWidth="1"/>
    <col min="6" max="7" width="10.25" customWidth="1"/>
    <col min="10" max="10" width="13.5" bestFit="1" customWidth="1"/>
    <col min="14" max="14" width="23.08203125" bestFit="1" customWidth="1"/>
    <col min="15" max="15" width="7.5" bestFit="1" customWidth="1"/>
  </cols>
  <sheetData>
    <row r="1" spans="1:15" x14ac:dyDescent="0.3">
      <c r="A1" s="8" t="s">
        <v>7</v>
      </c>
      <c r="B1" s="1"/>
      <c r="C1" s="2"/>
      <c r="D1" s="3"/>
      <c r="E1" s="8" t="s">
        <v>12</v>
      </c>
      <c r="F1" s="1"/>
      <c r="G1" s="2"/>
      <c r="J1" s="6" t="s">
        <v>16</v>
      </c>
      <c r="K1" s="1"/>
      <c r="L1" s="2"/>
      <c r="N1" s="6" t="s">
        <v>20</v>
      </c>
      <c r="O1" s="15">
        <f>((SUM(C3:C6)*B7)+(SUM(C19:C20)*B21)+(SUM(G3:G4)*F5)+(SUM(G15:G16)*F17)+(SUM(G27:G28)*F29))/(SUM(C3:C6)+SUM(C19:C20)+SUM(G3:G4)+SUM(G15:G16)+SUM(G27:G28))</f>
        <v>0.74537972483545056</v>
      </c>
    </row>
    <row r="2" spans="1:15" x14ac:dyDescent="0.3">
      <c r="A2" s="9" t="s">
        <v>4</v>
      </c>
      <c r="B2" s="12" t="s">
        <v>5</v>
      </c>
      <c r="C2" s="13" t="s">
        <v>6</v>
      </c>
      <c r="D2" s="3"/>
      <c r="E2" s="9" t="s">
        <v>4</v>
      </c>
      <c r="F2" s="12" t="s">
        <v>5</v>
      </c>
      <c r="G2" s="13" t="s">
        <v>6</v>
      </c>
      <c r="J2" s="6" t="s">
        <v>4</v>
      </c>
      <c r="K2" s="12" t="s">
        <v>5</v>
      </c>
      <c r="L2" s="13" t="s">
        <v>6</v>
      </c>
      <c r="N2" s="7" t="s">
        <v>21</v>
      </c>
      <c r="O2" s="15">
        <f>((SUM(C10:C13)*B14)+(SUM(C24:C25)*B26)+(SUM(G8:G9)*F10)+(SUM(G20:G21)*F22)+(SUM(G32:G33)*F34))/(SUM(C10:C13)+SUM(C24:C25)+SUM(G8:G9)+SUM(G20:G21)+SUM(G32:G33))</f>
        <v>0.75124311402723021</v>
      </c>
    </row>
    <row r="3" spans="1:15" x14ac:dyDescent="0.3">
      <c r="A3" s="9" t="s">
        <v>0</v>
      </c>
      <c r="B3" s="14">
        <v>0.73</v>
      </c>
      <c r="C3" s="14">
        <v>27.401</v>
      </c>
      <c r="D3" s="3"/>
      <c r="E3" s="9" t="s">
        <v>3</v>
      </c>
      <c r="F3" s="14">
        <v>0.98</v>
      </c>
      <c r="G3" s="14">
        <v>1.5109999999999999</v>
      </c>
      <c r="J3" s="6" t="s">
        <v>3</v>
      </c>
      <c r="K3" s="14">
        <v>0.98</v>
      </c>
      <c r="L3" s="14">
        <v>2.254</v>
      </c>
    </row>
    <row r="4" spans="1:15" x14ac:dyDescent="0.3">
      <c r="A4" s="9" t="s">
        <v>1</v>
      </c>
      <c r="B4" s="14">
        <v>0.74</v>
      </c>
      <c r="C4" s="14">
        <v>15.257999999999999</v>
      </c>
      <c r="D4" s="3"/>
      <c r="E4" s="9" t="s">
        <v>0</v>
      </c>
      <c r="F4" s="14">
        <v>0.39</v>
      </c>
      <c r="G4" s="14">
        <v>1.456</v>
      </c>
      <c r="J4" s="6" t="s">
        <v>0</v>
      </c>
      <c r="K4" s="14">
        <v>0.39</v>
      </c>
      <c r="L4" s="14">
        <v>4.8840000000000003</v>
      </c>
    </row>
    <row r="5" spans="1:15" x14ac:dyDescent="0.3">
      <c r="A5" s="9" t="s">
        <v>2</v>
      </c>
      <c r="B5" s="14">
        <v>0.86</v>
      </c>
      <c r="C5" s="14">
        <v>12.923</v>
      </c>
      <c r="D5" s="3"/>
      <c r="E5" s="9" t="s">
        <v>8</v>
      </c>
      <c r="F5" s="18">
        <f>((F3*G3)+(F4*G4))/(SUM(G3:G4))</f>
        <v>0.69046848668688909</v>
      </c>
      <c r="G5" s="18"/>
      <c r="J5" s="6" t="s">
        <v>8</v>
      </c>
      <c r="K5" s="18">
        <f>((K3*L3)+(K4*L4))/(SUM(L3:L4))</f>
        <v>0.57630708882039794</v>
      </c>
      <c r="L5" s="18"/>
    </row>
    <row r="6" spans="1:15" x14ac:dyDescent="0.3">
      <c r="A6" s="9" t="s">
        <v>3</v>
      </c>
      <c r="B6" s="14">
        <v>0.98</v>
      </c>
      <c r="C6" s="14">
        <v>2.214</v>
      </c>
      <c r="D6" s="3"/>
      <c r="E6" s="8" t="s">
        <v>32</v>
      </c>
      <c r="F6" s="1"/>
      <c r="G6" s="2"/>
      <c r="J6" s="6" t="s">
        <v>18</v>
      </c>
      <c r="K6" s="1"/>
      <c r="L6" s="2"/>
    </row>
    <row r="7" spans="1:15" x14ac:dyDescent="0.3">
      <c r="A7" s="9" t="s">
        <v>8</v>
      </c>
      <c r="B7" s="18">
        <f>((B3*C3)+(B4*C4)+(B5*C5)+(B6*C6))/(SUM(C3:C6))</f>
        <v>0.77128434493736586</v>
      </c>
      <c r="C7" s="18"/>
      <c r="D7" s="4"/>
      <c r="E7" s="9" t="s">
        <v>4</v>
      </c>
      <c r="F7" s="12" t="s">
        <v>5</v>
      </c>
      <c r="G7" s="13" t="s">
        <v>6</v>
      </c>
      <c r="J7" s="6" t="s">
        <v>4</v>
      </c>
      <c r="K7" s="12" t="s">
        <v>5</v>
      </c>
      <c r="L7" s="13" t="s">
        <v>6</v>
      </c>
    </row>
    <row r="8" spans="1:15" x14ac:dyDescent="0.3">
      <c r="A8" s="8" t="s">
        <v>9</v>
      </c>
      <c r="B8" s="1"/>
      <c r="C8" s="2"/>
      <c r="D8" s="3"/>
      <c r="E8" s="9" t="s">
        <v>3</v>
      </c>
      <c r="F8" s="14">
        <v>0.98</v>
      </c>
      <c r="G8" s="14">
        <v>1.83</v>
      </c>
      <c r="J8" s="6" t="s">
        <v>3</v>
      </c>
      <c r="K8" s="14">
        <v>0.98</v>
      </c>
      <c r="L8" s="14">
        <v>2.254</v>
      </c>
    </row>
    <row r="9" spans="1:15" x14ac:dyDescent="0.3">
      <c r="A9" s="9" t="s">
        <v>4</v>
      </c>
      <c r="B9" s="12" t="s">
        <v>5</v>
      </c>
      <c r="C9" s="13" t="s">
        <v>6</v>
      </c>
      <c r="D9" s="3"/>
      <c r="E9" s="9" t="s">
        <v>0</v>
      </c>
      <c r="F9" s="14">
        <v>0.39</v>
      </c>
      <c r="G9" s="14">
        <v>1.35</v>
      </c>
      <c r="J9" s="6" t="s">
        <v>0</v>
      </c>
      <c r="K9" s="14">
        <v>0.39</v>
      </c>
      <c r="L9" s="14">
        <v>4.8840000000000003</v>
      </c>
    </row>
    <row r="10" spans="1:15" x14ac:dyDescent="0.3">
      <c r="A10" s="9" t="s">
        <v>0</v>
      </c>
      <c r="B10" s="14">
        <v>0.73</v>
      </c>
      <c r="C10" s="14">
        <f>27.401-0.5057</f>
        <v>26.895299999999999</v>
      </c>
      <c r="D10" s="3"/>
      <c r="E10" s="10" t="s">
        <v>8</v>
      </c>
      <c r="F10" s="18">
        <f>((F8*G8)+(F9*G9))/(SUM(G8:G9))</f>
        <v>0.72952830188679241</v>
      </c>
      <c r="G10" s="18"/>
      <c r="J10" s="6" t="s">
        <v>8</v>
      </c>
      <c r="K10" s="18">
        <f>((K8*L8)+(K9*L9))/(SUM(L8:L9))</f>
        <v>0.57630708882039794</v>
      </c>
      <c r="L10" s="18"/>
    </row>
    <row r="11" spans="1:15" x14ac:dyDescent="0.3">
      <c r="A11" s="9" t="s">
        <v>1</v>
      </c>
      <c r="B11" s="14">
        <v>0.74</v>
      </c>
      <c r="C11" s="14">
        <v>15.257999999999999</v>
      </c>
      <c r="D11" s="3"/>
      <c r="E11" s="11"/>
    </row>
    <row r="12" spans="1:15" x14ac:dyDescent="0.3">
      <c r="A12" s="9" t="s">
        <v>2</v>
      </c>
      <c r="B12" s="14">
        <v>0.86</v>
      </c>
      <c r="C12" s="14">
        <v>12.923</v>
      </c>
      <c r="D12" s="3"/>
      <c r="E12" s="11"/>
    </row>
    <row r="13" spans="1:15" x14ac:dyDescent="0.3">
      <c r="A13" s="9" t="s">
        <v>3</v>
      </c>
      <c r="B13" s="14">
        <v>0.98</v>
      </c>
      <c r="C13" s="14">
        <f>2.214+0.5057</f>
        <v>2.7197</v>
      </c>
      <c r="E13" s="8" t="s">
        <v>13</v>
      </c>
      <c r="F13" s="1"/>
      <c r="G13" s="2"/>
    </row>
    <row r="14" spans="1:15" x14ac:dyDescent="0.3">
      <c r="A14" s="10" t="s">
        <v>8</v>
      </c>
      <c r="B14" s="18">
        <f>((B10*C10)+(B11*C11)+(B12*C12)+(B13*C13))/(SUM(C10:C13))</f>
        <v>0.77347178005398287</v>
      </c>
      <c r="C14" s="18"/>
      <c r="D14" s="5"/>
      <c r="E14" s="9" t="s">
        <v>4</v>
      </c>
      <c r="F14" s="12" t="s">
        <v>5</v>
      </c>
      <c r="G14" s="13" t="s">
        <v>6</v>
      </c>
    </row>
    <row r="15" spans="1:15" x14ac:dyDescent="0.3">
      <c r="A15" s="11"/>
      <c r="E15" s="9" t="s">
        <v>3</v>
      </c>
      <c r="F15" s="14">
        <v>0.98</v>
      </c>
      <c r="G15" s="14">
        <v>2.7370000000000001</v>
      </c>
    </row>
    <row r="16" spans="1:15" x14ac:dyDescent="0.3">
      <c r="A16" s="11"/>
      <c r="E16" s="9" t="s">
        <v>0</v>
      </c>
      <c r="F16" s="14">
        <v>0.39</v>
      </c>
      <c r="G16" s="14">
        <v>4.2380000000000004</v>
      </c>
    </row>
    <row r="17" spans="1:12" x14ac:dyDescent="0.3">
      <c r="A17" s="8" t="s">
        <v>10</v>
      </c>
      <c r="B17" s="1"/>
      <c r="C17" s="2"/>
      <c r="E17" s="9" t="s">
        <v>8</v>
      </c>
      <c r="F17" s="18">
        <f>((F15*G15)+(F16*G16))/(SUM(G15:G16))</f>
        <v>0.62151684587813605</v>
      </c>
      <c r="G17" s="18"/>
      <c r="J17" s="8" t="s">
        <v>17</v>
      </c>
      <c r="K17" s="1"/>
      <c r="L17" s="2"/>
    </row>
    <row r="18" spans="1:12" x14ac:dyDescent="0.3">
      <c r="A18" s="9" t="s">
        <v>4</v>
      </c>
      <c r="B18" s="12" t="s">
        <v>5</v>
      </c>
      <c r="C18" s="13" t="s">
        <v>6</v>
      </c>
      <c r="E18" s="8" t="s">
        <v>14</v>
      </c>
      <c r="F18" s="1"/>
      <c r="G18" s="2"/>
      <c r="J18" s="9" t="s">
        <v>4</v>
      </c>
      <c r="K18" s="12" t="s">
        <v>5</v>
      </c>
      <c r="L18" s="13" t="s">
        <v>6</v>
      </c>
    </row>
    <row r="19" spans="1:12" x14ac:dyDescent="0.3">
      <c r="A19" s="9" t="s">
        <v>3</v>
      </c>
      <c r="B19" s="14">
        <v>0.98</v>
      </c>
      <c r="C19" s="14">
        <v>2.7749999999999999</v>
      </c>
      <c r="E19" s="9" t="s">
        <v>4</v>
      </c>
      <c r="F19" s="12" t="s">
        <v>5</v>
      </c>
      <c r="G19" s="13" t="s">
        <v>6</v>
      </c>
      <c r="J19" s="9"/>
      <c r="K19" s="14">
        <v>0.78</v>
      </c>
      <c r="L19" s="14">
        <v>46.9</v>
      </c>
    </row>
    <row r="20" spans="1:12" x14ac:dyDescent="0.3">
      <c r="A20" s="9" t="s">
        <v>0</v>
      </c>
      <c r="B20" s="14">
        <v>0.39</v>
      </c>
      <c r="C20" s="14">
        <v>2.4900000000000002</v>
      </c>
      <c r="E20" s="9" t="s">
        <v>3</v>
      </c>
      <c r="F20" s="14">
        <v>0.98</v>
      </c>
      <c r="G20" s="14">
        <v>2.8860000000000001</v>
      </c>
      <c r="J20" s="9" t="s">
        <v>8</v>
      </c>
      <c r="K20" s="18">
        <v>0.78</v>
      </c>
      <c r="L20" s="18"/>
    </row>
    <row r="21" spans="1:12" x14ac:dyDescent="0.3">
      <c r="A21" s="9" t="s">
        <v>8</v>
      </c>
      <c r="B21" s="18">
        <f>((B19*C19)+(B20*C20))/(SUM(C19:C20))</f>
        <v>0.70096866096866084</v>
      </c>
      <c r="C21" s="18"/>
      <c r="E21" s="9" t="s">
        <v>0</v>
      </c>
      <c r="F21" s="14">
        <v>0.39</v>
      </c>
      <c r="G21" s="14">
        <v>4.2380000000000004</v>
      </c>
      <c r="J21" s="8" t="s">
        <v>19</v>
      </c>
      <c r="K21" s="1"/>
      <c r="L21" s="2"/>
    </row>
    <row r="22" spans="1:12" x14ac:dyDescent="0.3">
      <c r="A22" s="8" t="s">
        <v>11</v>
      </c>
      <c r="B22" s="1"/>
      <c r="C22" s="2"/>
      <c r="E22" s="10" t="s">
        <v>8</v>
      </c>
      <c r="F22" s="18">
        <f>((F20*G20)+(F21*G21))/(SUM(G20:G21))</f>
        <v>0.62901459854014585</v>
      </c>
      <c r="G22" s="18"/>
      <c r="J22" s="9" t="s">
        <v>4</v>
      </c>
      <c r="K22" s="12" t="s">
        <v>5</v>
      </c>
      <c r="L22" s="13" t="s">
        <v>6</v>
      </c>
    </row>
    <row r="23" spans="1:12" x14ac:dyDescent="0.3">
      <c r="A23" s="9" t="s">
        <v>4</v>
      </c>
      <c r="B23" s="12" t="s">
        <v>5</v>
      </c>
      <c r="C23" s="13" t="s">
        <v>6</v>
      </c>
      <c r="E23" s="11"/>
      <c r="J23" s="9"/>
      <c r="K23" s="14">
        <v>0.78</v>
      </c>
      <c r="L23" s="14">
        <v>46.9</v>
      </c>
    </row>
    <row r="24" spans="1:12" x14ac:dyDescent="0.3">
      <c r="A24" s="9" t="s">
        <v>3</v>
      </c>
      <c r="B24" s="14">
        <v>0.98</v>
      </c>
      <c r="C24" s="14">
        <v>2.9409999999999998</v>
      </c>
      <c r="E24" s="11"/>
      <c r="J24" s="10" t="s">
        <v>8</v>
      </c>
      <c r="K24" s="19">
        <v>0.78</v>
      </c>
      <c r="L24" s="19"/>
    </row>
    <row r="25" spans="1:12" x14ac:dyDescent="0.3">
      <c r="A25" s="9" t="s">
        <v>0</v>
      </c>
      <c r="B25" s="14">
        <v>0.39</v>
      </c>
      <c r="C25" s="14">
        <v>2.0920000000000001</v>
      </c>
      <c r="E25" s="8" t="s">
        <v>15</v>
      </c>
      <c r="F25" s="1"/>
      <c r="G25" s="2"/>
    </row>
    <row r="26" spans="1:12" x14ac:dyDescent="0.3">
      <c r="A26" s="10" t="s">
        <v>8</v>
      </c>
      <c r="B26" s="18">
        <f>((B24*C24)+(B25*C25))/(SUM(C24:C25))</f>
        <v>0.73476256705742105</v>
      </c>
      <c r="C26" s="18"/>
      <c r="E26" s="9" t="s">
        <v>4</v>
      </c>
      <c r="F26" s="12" t="s">
        <v>5</v>
      </c>
      <c r="G26" s="13" t="s">
        <v>6</v>
      </c>
    </row>
    <row r="27" spans="1:12" x14ac:dyDescent="0.3">
      <c r="E27" s="9" t="s">
        <v>3</v>
      </c>
      <c r="F27" s="14">
        <v>0.98</v>
      </c>
      <c r="G27" s="14">
        <v>9.3450000000000006</v>
      </c>
    </row>
    <row r="28" spans="1:12" x14ac:dyDescent="0.3">
      <c r="E28" s="9" t="s">
        <v>0</v>
      </c>
      <c r="F28" s="14">
        <v>0.39</v>
      </c>
      <c r="G28" s="14">
        <v>6.835</v>
      </c>
    </row>
    <row r="29" spans="1:12" x14ac:dyDescent="0.3">
      <c r="E29" s="9" t="s">
        <v>8</v>
      </c>
      <c r="F29" s="18">
        <f>((F27*G27)+(F28*G28))/(SUM(G27:G28))</f>
        <v>0.73076328800988877</v>
      </c>
      <c r="G29" s="18"/>
    </row>
    <row r="30" spans="1:12" x14ac:dyDescent="0.3">
      <c r="E30" s="8" t="s">
        <v>14</v>
      </c>
      <c r="F30" s="1"/>
      <c r="G30" s="2"/>
    </row>
    <row r="31" spans="1:12" x14ac:dyDescent="0.3">
      <c r="E31" s="9" t="s">
        <v>4</v>
      </c>
      <c r="F31" s="12" t="s">
        <v>5</v>
      </c>
      <c r="G31" s="13" t="s">
        <v>6</v>
      </c>
    </row>
    <row r="32" spans="1:12" x14ac:dyDescent="0.3">
      <c r="E32" s="9" t="s">
        <v>3</v>
      </c>
      <c r="F32" s="14">
        <v>0.98</v>
      </c>
      <c r="G32" s="14">
        <v>9.4619999999999997</v>
      </c>
    </row>
    <row r="33" spans="1:7" x14ac:dyDescent="0.3">
      <c r="E33" s="9" t="s">
        <v>0</v>
      </c>
      <c r="F33" s="14">
        <v>0.39</v>
      </c>
      <c r="G33" s="14">
        <v>6.7169999999999996</v>
      </c>
    </row>
    <row r="34" spans="1:7" x14ac:dyDescent="0.3">
      <c r="E34" s="10" t="s">
        <v>8</v>
      </c>
      <c r="F34" s="18">
        <f>((F32*G32)+(F33*G33))/(SUM(G32:G33))</f>
        <v>0.73505099202670132</v>
      </c>
      <c r="G34" s="18"/>
    </row>
    <row r="39" spans="1:7" x14ac:dyDescent="0.3">
      <c r="A39" t="s">
        <v>22</v>
      </c>
      <c r="D39" t="s">
        <v>26</v>
      </c>
    </row>
    <row r="40" spans="1:7" x14ac:dyDescent="0.3">
      <c r="B40" t="s">
        <v>28</v>
      </c>
      <c r="C40" t="s">
        <v>5</v>
      </c>
    </row>
    <row r="41" spans="1:7" x14ac:dyDescent="0.3">
      <c r="A41" t="s">
        <v>23</v>
      </c>
      <c r="B41" t="s">
        <v>30</v>
      </c>
      <c r="C41" s="16">
        <f>ROUND(((K3*L3)+(K4*L4)+(F15*G15)+(F16*G16))/(SUM(L3+L4+G15+G16)),2)</f>
        <v>0.6</v>
      </c>
      <c r="D41" s="17"/>
    </row>
    <row r="42" spans="1:7" x14ac:dyDescent="0.3">
      <c r="A42" t="s">
        <v>24</v>
      </c>
      <c r="B42" t="s">
        <v>29</v>
      </c>
      <c r="C42" s="16">
        <f>ROUND(((B3*C3)+(B4*C4)+(B5*C5)+(B6*C6)+(B19*C19)+(B20*C20)+(F3*G3)+(F4*G4))/(SUM(C3+C4+C5+C6+C19+C20+G3+G4)),2)</f>
        <v>0.76</v>
      </c>
      <c r="D42" s="17"/>
    </row>
    <row r="43" spans="1:7" x14ac:dyDescent="0.3">
      <c r="A43" t="s">
        <v>25</v>
      </c>
      <c r="B43" t="s">
        <v>31</v>
      </c>
      <c r="C43" s="16">
        <f>ROUND(((K19*L19)+(F27*G27)+(F28*G28))/(SUM(L19+G27+G28)),2)</f>
        <v>0.77</v>
      </c>
      <c r="D43" s="17"/>
    </row>
    <row r="44" spans="1:7" x14ac:dyDescent="0.3">
      <c r="C44" s="17"/>
      <c r="D44" s="17"/>
    </row>
    <row r="45" spans="1:7" x14ac:dyDescent="0.3">
      <c r="A45" t="s">
        <v>22</v>
      </c>
      <c r="C45" s="17"/>
      <c r="D45" s="17" t="s">
        <v>27</v>
      </c>
    </row>
    <row r="46" spans="1:7" x14ac:dyDescent="0.3">
      <c r="B46" t="s">
        <v>28</v>
      </c>
      <c r="C46" s="17" t="s">
        <v>5</v>
      </c>
      <c r="D46" s="17"/>
    </row>
    <row r="47" spans="1:7" x14ac:dyDescent="0.3">
      <c r="A47" t="s">
        <v>23</v>
      </c>
      <c r="B47" t="s">
        <v>30</v>
      </c>
      <c r="C47" s="16">
        <f>ROUND(((K8*L8)+(K9*L9)+(F20*G20)+(F21*G21))/(SUM(L8+L9+G20+G21)),2)</f>
        <v>0.6</v>
      </c>
      <c r="D47" s="17"/>
    </row>
    <row r="48" spans="1:7" x14ac:dyDescent="0.3">
      <c r="A48" t="s">
        <v>24</v>
      </c>
      <c r="B48" t="s">
        <v>29</v>
      </c>
      <c r="C48" s="16">
        <f>ROUND(((B10*C10)+(B11*C11)+(B12*C12)+(B13*C13)+(B24*C24)+(B25*C25)+(F8*G8)+(F9*G9))/(SUM(C10+C11+C12+C13+C24+C25+G8+G9)),2)</f>
        <v>0.77</v>
      </c>
      <c r="D48" s="17"/>
    </row>
    <row r="49" spans="1:4" x14ac:dyDescent="0.3">
      <c r="A49" t="s">
        <v>25</v>
      </c>
      <c r="B49" t="s">
        <v>31</v>
      </c>
      <c r="C49" s="16">
        <f>ROUND(((K23*L23)+(F32*G32)+(F33*G33))/(SUM(L23+G32+G33)),2)</f>
        <v>0.77</v>
      </c>
      <c r="D49" s="17"/>
    </row>
  </sheetData>
  <mergeCells count="14">
    <mergeCell ref="K5:L5"/>
    <mergeCell ref="K10:L10"/>
    <mergeCell ref="K20:L20"/>
    <mergeCell ref="K24:L24"/>
    <mergeCell ref="F5:G5"/>
    <mergeCell ref="F10:G10"/>
    <mergeCell ref="F17:G17"/>
    <mergeCell ref="F22:G22"/>
    <mergeCell ref="B7:C7"/>
    <mergeCell ref="B14:C14"/>
    <mergeCell ref="B21:C21"/>
    <mergeCell ref="B26:C26"/>
    <mergeCell ref="F34:G34"/>
    <mergeCell ref="F29:G29"/>
  </mergeCells>
  <pageMargins left="0.7" right="0.7" top="0.75" bottom="0.75" header="0.3" footer="0.3"/>
  <pageSetup paperSiz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EMHT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twilson</dc:creator>
  <cp:lastModifiedBy>Hoops, Robert</cp:lastModifiedBy>
  <cp:lastPrinted>2023-12-21T12:50:08Z</cp:lastPrinted>
  <dcterms:created xsi:type="dcterms:W3CDTF">2022-12-07T17:03:09Z</dcterms:created>
  <dcterms:modified xsi:type="dcterms:W3CDTF">2023-12-21T12:52:58Z</dcterms:modified>
</cp:coreProperties>
</file>